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tadtwerkegochgmbh.local\sw-goch\Dateien\Netznutzungsmanagernent\EDM\1 Gasbilanzierung zum 01.10.2008\Netzparameter\"/>
    </mc:Choice>
  </mc:AlternateContent>
  <xr:revisionPtr revIDLastSave="0" documentId="8_{498CA617-C813-49E3-9ECE-32997B216334}" xr6:coauthVersionLast="45" xr6:coauthVersionMax="45" xr10:uidLastSave="{00000000-0000-0000-0000-000000000000}"/>
  <bookViews>
    <workbookView xWindow="-28920" yWindow="-159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E63" i="18"/>
  <c r="J63" i="18"/>
  <c r="K53" i="18"/>
  <c r="F53" i="18"/>
  <c r="G6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J21" i="18" l="1"/>
  <c r="L21" i="18"/>
  <c r="G21" i="18"/>
  <c r="H21" i="18"/>
  <c r="I21" i="18"/>
  <c r="F21" i="18"/>
  <c r="D56" i="18"/>
  <c r="J55" i="18" s="1"/>
  <c r="E31" i="18"/>
  <c r="D66" i="18"/>
  <c r="K65" i="18" s="1"/>
  <c r="M65" i="18"/>
  <c r="K55" i="18"/>
  <c r="G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55" i="18" l="1"/>
  <c r="L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3" i="7" s="1"/>
  <c r="H21" i="4"/>
  <c r="V23" i="7" s="1"/>
  <c r="G21" i="4"/>
  <c r="U23" i="7" s="1"/>
  <c r="F21" i="4"/>
  <c r="T23" i="7" s="1"/>
  <c r="E21" i="4"/>
  <c r="S23" i="7" s="1"/>
  <c r="D21" i="4"/>
  <c r="R23" i="7" s="1"/>
  <c r="M20" i="4"/>
  <c r="M19" i="4"/>
  <c r="M16" i="4"/>
  <c r="M18" i="4"/>
  <c r="M17" i="4"/>
  <c r="M15" i="4"/>
  <c r="M14" i="4"/>
  <c r="M13" i="4"/>
  <c r="M12" i="4"/>
  <c r="M11" i="4"/>
  <c r="X23" i="7" l="1"/>
  <c r="C8" i="8"/>
  <c r="C11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I19" i="7" l="1"/>
  <c r="I17" i="7"/>
  <c r="P25" i="7"/>
  <c r="N25" i="7"/>
  <c r="L25" i="7"/>
  <c r="J25" i="7"/>
  <c r="H25" i="7"/>
  <c r="P24" i="7"/>
  <c r="N24" i="7"/>
  <c r="L24" i="7"/>
  <c r="J24" i="7"/>
  <c r="H24" i="7"/>
  <c r="P23" i="7"/>
  <c r="N23" i="7"/>
  <c r="L23" i="7"/>
  <c r="J23" i="7"/>
  <c r="H23" i="7"/>
  <c r="P22" i="7"/>
  <c r="N22" i="7"/>
  <c r="L22" i="7"/>
  <c r="J22" i="7"/>
  <c r="H22" i="7"/>
  <c r="P21" i="7"/>
  <c r="N21" i="7"/>
  <c r="L21" i="7"/>
  <c r="J21" i="7"/>
  <c r="H21" i="7"/>
  <c r="P20" i="7"/>
  <c r="N20" i="7"/>
  <c r="L20" i="7"/>
  <c r="J20" i="7"/>
  <c r="H20" i="7"/>
  <c r="P19" i="7"/>
  <c r="N19" i="7"/>
  <c r="L19" i="7"/>
  <c r="J19" i="7"/>
  <c r="H19" i="7"/>
  <c r="P18" i="7"/>
  <c r="N18" i="7"/>
  <c r="L18" i="7"/>
  <c r="J18" i="7"/>
  <c r="H18" i="7"/>
  <c r="P17" i="7"/>
  <c r="N17" i="7"/>
  <c r="L17" i="7"/>
  <c r="J17" i="7"/>
  <c r="H17" i="7"/>
  <c r="P16" i="7"/>
  <c r="N16" i="7"/>
  <c r="L16" i="7"/>
  <c r="J16" i="7"/>
  <c r="H16" i="7"/>
  <c r="P15" i="7"/>
  <c r="N15" i="7"/>
  <c r="L15" i="7"/>
  <c r="J15" i="7"/>
  <c r="H15" i="7"/>
  <c r="P14" i="7"/>
  <c r="N14" i="7"/>
  <c r="L14" i="7"/>
  <c r="J14" i="7"/>
  <c r="H14" i="7"/>
  <c r="P13" i="7"/>
  <c r="N13" i="7"/>
  <c r="L13" i="7"/>
  <c r="J13" i="7"/>
  <c r="H13" i="7"/>
  <c r="P12" i="7"/>
  <c r="N12" i="7"/>
  <c r="L12" i="7"/>
  <c r="J12" i="7"/>
  <c r="H12" i="7"/>
  <c r="I22" i="7"/>
  <c r="O21" i="7"/>
  <c r="K21" i="7"/>
  <c r="I21" i="7"/>
  <c r="F21" i="7"/>
  <c r="O20" i="7"/>
  <c r="M20" i="7"/>
  <c r="I20" i="7"/>
  <c r="F20" i="7"/>
  <c r="M19" i="7"/>
  <c r="O25" i="7"/>
  <c r="M25" i="7"/>
  <c r="K25" i="7"/>
  <c r="I25" i="7"/>
  <c r="F25" i="7"/>
  <c r="O24" i="7"/>
  <c r="M24" i="7"/>
  <c r="K24" i="7"/>
  <c r="I24" i="7"/>
  <c r="F24" i="7"/>
  <c r="O23" i="7"/>
  <c r="M23" i="7"/>
  <c r="K23" i="7"/>
  <c r="I23" i="7"/>
  <c r="F23" i="7"/>
  <c r="O22" i="7"/>
  <c r="M22" i="7"/>
  <c r="K22" i="7"/>
  <c r="F22" i="7"/>
  <c r="M21" i="7"/>
  <c r="K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F16" i="7"/>
  <c r="I15" i="7"/>
  <c r="O14" i="7"/>
  <c r="F14" i="7"/>
  <c r="M13" i="7"/>
  <c r="O12" i="7"/>
  <c r="K12" i="7"/>
  <c r="O18" i="7"/>
  <c r="K18" i="7"/>
  <c r="F18" i="7"/>
  <c r="M17" i="7"/>
  <c r="O16" i="7"/>
  <c r="K16" i="7"/>
  <c r="M15" i="7"/>
  <c r="K14" i="7"/>
  <c r="I13" i="7"/>
  <c r="F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25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<sst xmlns="http://schemas.openxmlformats.org/spreadsheetml/2006/main" count="1373" uniqueCount="679">
  <si>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</si>
  <si>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</si>
  <si>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</si>
  <si>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</si>
  <si>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</si>
  <si>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</si>
  <si>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</si>
  <si>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</si>
  <si>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</si>
  <si>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</si>
  <si>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</si>
  <si>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</si>
  <si>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</si>
  <si>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</si>
  <si>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</si>
  <si>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</si>
  <si>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</si>
  <si>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</si>
  <si>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</si>
  <si>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</si>
  <si>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</si>
  <si>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</si>
  <si>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</si>
  <si>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</si>
  <si>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</si>
  <si>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</si>
  <si>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</si>
  <si>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</si>
  <si>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</si>
  <si>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</si>
  <si>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</si>
  <si>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</si>
  <si>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</si>
  <si>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</si>
  <si>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</si>
  <si>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</si>
  <si>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</si>
  <si>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</si>
  <si>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</si>
  <si>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</si>
  <si>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</si>
  <si>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</si>
  <si>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</si>
  <si>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</si>
  <si>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</si>
  <si>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</si>
  <si>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</si>
  <si>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</si>
  <si>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</si>
  <si>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</si>
  <si>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</si>
  <si>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</si>
  <si>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</si>
  <si>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</si>
  <si>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</si>
  <si>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</si>
  <si>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</si>
  <si>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</si>
  <si>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</si>
  <si>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</si>
  <si>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</si>
  <si>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</si>
  <si>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</si>
  <si>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</si>
  <si>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</si>
  <si>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</si>
  <si>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</si>
  <si>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</si>
  <si>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</si>
  <si>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</si>
  <si>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</si>
  <si>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</si>
  <si>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</si>
  <si>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</si>
  <si>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</si>
  <si>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</si>
  <si>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</si>
  <si>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</si>
  <si>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</si>
  <si>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</si>
  <si>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</si>
  <si>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</si>
  <si>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</si>
  <si>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</si>
  <si>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</si>
  <si>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</si>
  <si>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</si>
  <si>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</si>
  <si>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</si>
  <si>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</si>
  <si>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</si>
  <si>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</si>
  <si>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</si>
  <si>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</si>
  <si>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</si>
  <si>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</si>
  <si>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</si>
  <si>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</si>
  <si>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</si>
  <si>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</si>
  <si>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</si>
  <si>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</si>
  <si>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</si>
  <si>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</si>
  <si>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</si>
  <si>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</si>
  <si>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</si>
  <si>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</si>
  <si>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</si>
  <si>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</si>
  <si>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</si>
  <si>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</si>
  <si>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</si>
  <si>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</si>
  <si>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</si>
  <si>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</si>
  <si>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</si>
  <si>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</si>
  <si>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</si>
  <si>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</si>
  <si>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</si>
  <si>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</si>
  <si>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</si>
  <si>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</si>
  <si>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</si>
  <si>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</si>
  <si>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</si>
  <si>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</si>
  <si>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</si>
  <si>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</si>
  <si>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</si>
  <si>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</si>
  <si>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</si>
  <si>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</si>
  <si>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</si>
  <si>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</si>
  <si>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</si>
  <si>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</si>
  <si>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</si>
  <si>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</si>
  <si>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</si>
  <si>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</si>
  <si>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</si>
  <si>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</si>
  <si>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</si>
  <si>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</si>
  <si>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</si>
  <si>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</si>
  <si>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</si>
  <si>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</si>
  <si>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</si>
  <si>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</si>
  <si>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</si>
  <si>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</si>
  <si>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</si>
  <si>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</si>
  <si>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</si>
  <si>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</si>
  <si>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</si>
  <si>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</si>
  <si>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</si>
  <si>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</si>
  <si>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</si>
  <si>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</si>
  <si>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</si>
  <si>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</si>
  <si>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</si>
  <si>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</si>
  <si>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</si>
  <si>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</si>
  <si>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</si>
  <si>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</si>
  <si>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</si>
  <si>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</si>
  <si>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</si>
  <si>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</si>
  <si>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</si>
  <si>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</si>
  <si>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</si>
  <si>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</si>
  <si>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</si>
  <si>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</si>
  <si>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</si>
  <si>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</si>
  <si>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</si>
  <si>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</si>
  <si>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</si>
  <si>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</si>
  <si>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</si>
  <si>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</si>
  <si>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</si>
  <si>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</si>
  <si>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</si>
  <si>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</si>
  <si>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</si>
  <si>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</si>
  <si>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</si>
  <si>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</si>
  <si>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</si>
  <si>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</si>
  <si>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</si>
  <si>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</si>
  <si>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</si>
  <si>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</si>
  <si>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</si>
  <si>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</si>
  <si>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</si>
  <si>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</si>
  <si>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</si>
  <si>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</si>
  <si>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</si>
  <si>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</si>
  <si>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</si>
  <si>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</si>
  <si>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</si>
  <si>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</si>
  <si>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</si>
  <si>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</si>
  <si>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</si>
  <si>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</si>
  <si>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</si>
  <si>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</si>
  <si>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</si>
  <si>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</si>
  <si>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</si>
  <si>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</si>
  <si>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</si>
  <si>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</si>
  <si>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</si>
  <si>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</si>
  <si>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</si>
  <si>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</si>
  <si>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</si>
  <si>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</si>
  <si>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</si>
  <si>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</si>
  <si>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</si>
  <si>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</si>
  <si>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</si>
  <si>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</si>
  <si>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</si>
  <si>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</si>
  <si>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</si>
  <si>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</si>
  <si>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</si>
  <si>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</si>
  <si>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</si>
  <si>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</si>
  <si>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</si>
  <si>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</si>
  <si>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</si>
  <si>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</si>
  <si>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</si>
  <si>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</si>
  <si>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</si>
  <si>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</si>
  <si>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</si>
  <si>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</si>
  <si>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</si>
  <si>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</si>
  <si>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</si>
  <si>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</si>
  <si>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</si>
  <si>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</si>
  <si>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</si>
  <si>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</si>
  <si>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</si>
  <si>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</si>
  <si>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</si>
  <si>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</si>
  <si>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</si>
  <si>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</si>
  <si>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</si>
  <si>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</si>
  <si>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</si>
  <si>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</si>
  <si>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</si>
  <si>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</si>
  <si>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</si>
  <si>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</si>
  <si>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</si>
  <si>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</si>
  <si>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</si>
  <si>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</si>
  <si>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</si>
  <si>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</si>
  <si>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</si>
  <si>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</si>
  <si>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</si>
  <si>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</si>
  <si>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</si>
  <si>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</si>
  <si>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</si>
  <si>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</si>
  <si>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</si>
  <si>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</si>
  <si>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</si>
  <si>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</si>
  <si>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</si>
  <si>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</si>
  <si>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</si>
  <si>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</si>
  <si>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</si>
  <si>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</si>
  <si>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</si>
  <si>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</si>
  <si>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</si>
  <si>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</si>
  <si>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</si>
  <si>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</si>
  <si>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</si>
  <si>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</si>
  <si>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</si>
  <si>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</si>
  <si>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</si>
  <si>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</si>
  <si>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</si>
  <si>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</si>
  <si>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</si>
  <si>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</si>
  <si>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</si>
  <si>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</si>
  <si>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</si>
  <si>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</si>
  <si>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</si>
  <si>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</si>
  <si>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</si>
  <si>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</si>
  <si>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</si>
  <si>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</si>
  <si>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</si>
  <si>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</si>
  <si>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</si>
  <si>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</si>
  <si>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</si>
  <si>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</si>
  <si>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</si>
  <si>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</si>
  <si>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</si>
  <si>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</si>
  <si>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</si>
  <si>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</si>
  <si>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</si>
  <si>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</si>
  <si>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</si>
  <si>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</si>
  <si>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</si>
  <si>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</si>
  <si>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</si>
  <si>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</si>
  <si>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</si>
  <si>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</si>
  <si>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</si>
  <si>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</si>
  <si>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</si>
  <si>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</si>
  <si>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</si>
  <si>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</si>
  <si>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</si>
  <si>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</si>
  <si>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</si>
  <si>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</si>
  <si>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</si>
  <si>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</si>
  <si>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</si>
  <si>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</si>
  <si>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</si>
  <si>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</si>
  <si>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</si>
  <si>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</si>
  <si>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</si>
  <si>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</si>
  <si>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</si>
  <si>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</si>
  <si>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</si>
  <si>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</si>
  <si>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</si>
  <si>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</si>
  <si>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</si>
  <si>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</si>
  <si>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</si>
  <si>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</si>
  <si>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</si>
  <si>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</si>
  <si>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</si>
  <si>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</si>
  <si>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</si>
  <si>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</si>
  <si>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</si>
  <si>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</si>
  <si>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</si>
  <si>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</si>
  <si>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</si>
  <si>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</si>
  <si>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</si>
  <si>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</si>
  <si>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</si>
  <si>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</si>
  <si>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</si>
  <si>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</si>
  <si>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</si>
  <si>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</si>
  <si>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</si>
  <si>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</si>
  <si>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</si>
  <si>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</si>
  <si>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</si>
  <si>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</si>
  <si>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</si>
  <si>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</si>
  <si>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</si>
  <si>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</si>
  <si>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</si>
  <si>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</si>
  <si>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</si>
  <si>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</si>
  <si>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</si>
  <si>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</si>
  <si>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</si>
  <si>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</si>
  <si>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</si>
  <si>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</si>
  <si>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</si>
  <si>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</si>
  <si>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</si>
  <si>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</si>
  <si>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</si>
  <si>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</si>
  <si>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</si>
  <si>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</si>
  <si>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</si>
  <si>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</si>
  <si>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</si>
  <si>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</si>
  <si>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</si>
  <si>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</si>
  <si>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</si>
  <si>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</si>
  <si>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</si>
  <si>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</si>
  <si>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</si>
  <si>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</si>
  <si>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</si>
  <si>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</si>
  <si>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</si>
  <si>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</si>
  <si>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</si>
  <si>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</si>
  <si>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</si>
  <si>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</si>
  <si>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</si>
  <si>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</si>
  <si>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</si>
  <si>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</si>
  <si>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</si>
  <si>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</si>
  <si>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</si>
  <si>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</si>
  <si>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</si>
  <si>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</si>
  <si>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</si>
  <si>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</si>
  <si>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</si>
  <si>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</si>
  <si>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</si>
  <si>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</si>
  <si>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</si>
  <si>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</si>
  <si>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</si>
  <si>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</si>
  <si>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</si>
  <si>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</si>
  <si>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</si>
  <si>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</si>
  <si>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</si>
  <si>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</si>
  <si>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</si>
  <si>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</si>
  <si>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</si>
  <si>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</si>
  <si>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</si>
  <si>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</si>
  <si>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</si>
  <si>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</si>
  <si>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</si>
  <si>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</si>
  <si>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</si>
  <si>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</si>
  <si>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</si>
  <si>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</si>
  <si>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</si>
  <si>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</si>
  <si>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</si>
  <si>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</si>
  <si>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</si>
  <si>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</si>
  <si>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</si>
  <si>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</si>
  <si>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</si>
  <si>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</si>
  <si>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</si>
  <si>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</si>
  <si>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</si>
  <si>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</si>
  <si>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</si>
  <si>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</si>
  <si>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</si>
  <si>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</si>
  <si>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</si>
  <si>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</si>
  <si>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</si>
  <si>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</si>
  <si>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</si>
  <si>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</si>
  <si>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</si>
  <si>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</si>
  <si>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</si>
  <si>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</si>
  <si>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</si>
  <si>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</si>
  <si>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</si>
  <si>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</si>
  <si>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</si>
  <si>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</si>
  <si>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</si>
  <si>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</si>
  <si>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</si>
  <si>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</si>
  <si>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</si>
  <si>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</si>
  <si>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</si>
  <si>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</si>
  <si>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</si>
  <si>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</si>
  <si>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</si>
  <si>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</si>
  <si>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</si>
  <si>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</si>
  <si>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</si>
  <si>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</si>
  <si>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</si>
  <si>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</si>
  <si>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</si>
  <si>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</si>
  <si>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</si>
  <si>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</si>
  <si>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</si>
  <si>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</si>
  <si>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</si>
  <si>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</si>
  <si>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</si>
  <si>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</si>
  <si>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</si>
  <si>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</si>
  <si>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</si>
  <si>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</si>
  <si>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</si>
  <si>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</si>
  <si>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</si>
  <si>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</si>
  <si>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</si>
  <si>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</si>
  <si>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</si>
  <si>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</si>
  <si>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</si>
  <si>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</si>
  <si>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</si>
  <si>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</si>
  <si>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</si>
  <si>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</si>
  <si>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</si>
  <si>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</si>
  <si>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</si>
  <si>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</si>
  <si>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</si>
  <si>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</si>
  <si>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</si>
  <si>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</si>
  <si>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</si>
  <si>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</si>
  <si>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</si>
  <si>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</si>
  <si>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</si>
  <si>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</si>
  <si>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</si>
  <si>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</si>
  <si>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</si>
  <si>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</si>
  <si>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</si>
  <si>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</si>
  <si>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</si>
  <si>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</si>
  <si>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</si>
  <si>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</si>
  <si>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</si>
  <si>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</si>
  <si>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</si>
  <si>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</si>
  <si>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</si>
  <si>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</si>
  <si>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</si>
  <si>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</si>
  <si>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</si>
  <si>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</si>
  <si>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</si>
  <si>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</si>
  <si>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</si>
  <si>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</si>
  <si>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</si>
  <si>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</si>
  <si>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</si>
  <si>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</si>
  <si>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</si>
  <si>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</si>
  <si>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</si>
  <si>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</si>
  <si>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</si>
  <si>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</si>
  <si>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</si>
  <si>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</si>
  <si>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</si>
  <si>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</si>
  <si>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</si>
  <si>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</si>
  <si>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</si>
  <si>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</si>
  <si>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</si>
  <si>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</si>
  <si>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</si>
  <si>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</si>
  <si>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</si>
  <si>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</si>
  <si>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</si>
  <si>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</si>
  <si>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</si>
  <si>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</si>
  <si>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</si>
  <si>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</si>
  <si>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</si>
  <si>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</si>
  <si>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</si>
  <si>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</si>
  <si>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</si>
  <si>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</si>
  <si>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</si>
  <si>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</si>
  <si>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</si>
  <si>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</si>
  <si>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</si>
  <si>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</si>
  <si>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</si>
  <si>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</si>
  <si>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</si>
  <si>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</si>
  <si>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</si>
  <si>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</si>
  <si>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</si>
  <si>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DE_GHD04</t>
  </si>
  <si>
    <t>DE_GHA04</t>
  </si>
  <si>
    <t>DE_GMK04</t>
  </si>
  <si>
    <t>DE_GBD04</t>
  </si>
  <si>
    <t>DE_GBH04</t>
  </si>
  <si>
    <t>DE_GGA04</t>
  </si>
  <si>
    <t>DE_GBA04</t>
  </si>
  <si>
    <t>DE_GWA04</t>
  </si>
  <si>
    <t>DE_GGB04</t>
  </si>
  <si>
    <t>DE_GPD04</t>
  </si>
  <si>
    <t>DE_GMF04</t>
  </si>
  <si>
    <t>DE_GKO04</t>
  </si>
  <si>
    <t>Stadtwerke Goch GmbH</t>
  </si>
  <si>
    <t>Klever Str. 26-28</t>
  </si>
  <si>
    <t>Goch</t>
  </si>
  <si>
    <t>Michael Baumann</t>
  </si>
  <si>
    <t>michael.baumann@stadtwerke-goch.de</t>
  </si>
  <si>
    <t>02823 9310146</t>
  </si>
  <si>
    <t>9870096500004</t>
  </si>
  <si>
    <t>NCHN007009650000</t>
  </si>
  <si>
    <t>Wetterstation Kleve WMO-ID: 10402</t>
  </si>
  <si>
    <t>Kleve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</si>
</sst>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3"/>
      <color indexed="56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92" fillId="38" borderId="0" applyNumberFormat="0" applyBorder="0" applyAlignment="0" applyProtection="0"/>
    <xf numFmtId="0" fontId="92" fillId="39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2" borderId="0" applyNumberFormat="0" applyBorder="0" applyAlignment="0" applyProtection="0"/>
    <xf numFmtId="0" fontId="92" fillId="43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6" borderId="0" applyNumberFormat="0" applyBorder="0" applyAlignment="0" applyProtection="0"/>
    <xf numFmtId="0" fontId="92" fillId="41" borderId="0" applyNumberFormat="0" applyBorder="0" applyAlignment="0" applyProtection="0"/>
    <xf numFmtId="0" fontId="92" fillId="44" borderId="0" applyNumberFormat="0" applyBorder="0" applyAlignment="0" applyProtection="0"/>
    <xf numFmtId="0" fontId="92" fillId="47" borderId="0" applyNumberFormat="0" applyBorder="0" applyAlignment="0" applyProtection="0"/>
    <xf numFmtId="0" fontId="93" fillId="48" borderId="0" applyNumberFormat="0" applyBorder="0" applyAlignment="0" applyProtection="0"/>
    <xf numFmtId="0" fontId="93" fillId="45" borderId="0" applyNumberFormat="0" applyBorder="0" applyAlignment="0" applyProtection="0"/>
    <xf numFmtId="0" fontId="93" fillId="46" borderId="0" applyNumberFormat="0" applyBorder="0" applyAlignment="0" applyProtection="0"/>
    <xf numFmtId="0" fontId="93" fillId="49" borderId="0" applyNumberFormat="0" applyBorder="0" applyAlignment="0" applyProtection="0"/>
    <xf numFmtId="0" fontId="93" fillId="50" borderId="0" applyNumberFormat="0" applyBorder="0" applyAlignment="0" applyProtection="0"/>
    <xf numFmtId="0" fontId="93" fillId="51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14" fillId="0" borderId="0"/>
    <xf numFmtId="0" fontId="95" fillId="0" borderId="34" applyNumberFormat="0" applyFill="0" applyAlignment="0" applyProtection="0"/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76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20% - Akzent1" xfId="153" xr:uid="{00000000-0005-0000-0000-000013000000}"/>
    <cellStyle name="20% - Akzent2" xfId="154" xr:uid="{00000000-0005-0000-0000-000014000000}"/>
    <cellStyle name="20% - Akzent3" xfId="155" xr:uid="{00000000-0005-0000-0000-000015000000}"/>
    <cellStyle name="20% - Akzent4" xfId="156" xr:uid="{00000000-0005-0000-0000-000016000000}"/>
    <cellStyle name="20% - Akzent5" xfId="157" xr:uid="{00000000-0005-0000-0000-000017000000}"/>
    <cellStyle name="20% - Akzent6" xfId="158" xr:uid="{00000000-0005-0000-0000-000018000000}"/>
    <cellStyle name="40 % - Akzent1 2" xfId="23" xr:uid="{00000000-0005-0000-0000-000019000000}"/>
    <cellStyle name="40 % - Akzent1 2 2" xfId="24" xr:uid="{00000000-0005-0000-0000-00001A000000}"/>
    <cellStyle name="40 % - Akzent1 3" xfId="25" xr:uid="{00000000-0005-0000-0000-00001B000000}"/>
    <cellStyle name="40 % - Akzent2 2" xfId="26" xr:uid="{00000000-0005-0000-0000-00001C000000}"/>
    <cellStyle name="40 % - Akzent2 2 2" xfId="27" xr:uid="{00000000-0005-0000-0000-00001D000000}"/>
    <cellStyle name="40 % - Akzent2 3" xfId="28" xr:uid="{00000000-0005-0000-0000-00001E000000}"/>
    <cellStyle name="40 % - Akzent3 2" xfId="29" xr:uid="{00000000-0005-0000-0000-00001F000000}"/>
    <cellStyle name="40 % - Akzent3 2 2" xfId="30" xr:uid="{00000000-0005-0000-0000-000020000000}"/>
    <cellStyle name="40 % - Akzent3 3" xfId="31" xr:uid="{00000000-0005-0000-0000-000021000000}"/>
    <cellStyle name="40 % - Akzent4 2" xfId="32" xr:uid="{00000000-0005-0000-0000-000022000000}"/>
    <cellStyle name="40 % - Akzent4 2 2" xfId="33" xr:uid="{00000000-0005-0000-0000-000023000000}"/>
    <cellStyle name="40 % - Akzent4 3" xfId="34" xr:uid="{00000000-0005-0000-0000-000024000000}"/>
    <cellStyle name="40 % - Akzent5 2" xfId="35" xr:uid="{00000000-0005-0000-0000-000025000000}"/>
    <cellStyle name="40 % - Akzent5 2 2" xfId="36" xr:uid="{00000000-0005-0000-0000-000026000000}"/>
    <cellStyle name="40 % - Akzent5 3" xfId="37" xr:uid="{00000000-0005-0000-0000-000027000000}"/>
    <cellStyle name="40 % - Akzent6 2" xfId="38" xr:uid="{00000000-0005-0000-0000-000028000000}"/>
    <cellStyle name="40 % - Akzent6 2 2" xfId="39" xr:uid="{00000000-0005-0000-0000-000029000000}"/>
    <cellStyle name="40 % - Akzent6 3" xfId="40" xr:uid="{00000000-0005-0000-0000-00002A000000}"/>
    <cellStyle name="40% - Akzent1" xfId="159" xr:uid="{00000000-0005-0000-0000-00002B000000}"/>
    <cellStyle name="40% - Akzent2" xfId="160" xr:uid="{00000000-0005-0000-0000-00002C000000}"/>
    <cellStyle name="40% - Akzent3" xfId="161" xr:uid="{00000000-0005-0000-0000-00002D000000}"/>
    <cellStyle name="40% - Akzent4" xfId="162" xr:uid="{00000000-0005-0000-0000-00002E000000}"/>
    <cellStyle name="40% - Akzent5" xfId="163" xr:uid="{00000000-0005-0000-0000-00002F000000}"/>
    <cellStyle name="40% - Akzent6" xfId="164" xr:uid="{00000000-0005-0000-0000-000030000000}"/>
    <cellStyle name="60 % - Akzent1 2" xfId="41" xr:uid="{00000000-0005-0000-0000-000031000000}"/>
    <cellStyle name="60 % - Akzent1 2 2" xfId="138" xr:uid="{00000000-0005-0000-0000-000032000000}"/>
    <cellStyle name="60 % - Akzent2 2" xfId="42" xr:uid="{00000000-0005-0000-0000-000033000000}"/>
    <cellStyle name="60 % - Akzent2 2 2" xfId="140" xr:uid="{00000000-0005-0000-0000-000034000000}"/>
    <cellStyle name="60 % - Akzent3 2" xfId="43" xr:uid="{00000000-0005-0000-0000-000035000000}"/>
    <cellStyle name="60 % - Akzent3 2 2" xfId="142" xr:uid="{00000000-0005-0000-0000-000036000000}"/>
    <cellStyle name="60 % - Akzent4 2" xfId="44" xr:uid="{00000000-0005-0000-0000-000037000000}"/>
    <cellStyle name="60 % - Akzent4 2 2" xfId="144" xr:uid="{00000000-0005-0000-0000-000038000000}"/>
    <cellStyle name="60 % - Akzent5 2" xfId="45" xr:uid="{00000000-0005-0000-0000-000039000000}"/>
    <cellStyle name="60 % - Akzent5 2 2" xfId="146" xr:uid="{00000000-0005-0000-0000-00003A000000}"/>
    <cellStyle name="60 % - Akzent6 2" xfId="46" xr:uid="{00000000-0005-0000-0000-00003B000000}"/>
    <cellStyle name="60 % - Akzent6 2 2" xfId="148" xr:uid="{00000000-0005-0000-0000-00003C000000}"/>
    <cellStyle name="60% - Akzent1" xfId="165" xr:uid="{00000000-0005-0000-0000-00003D000000}"/>
    <cellStyle name="60% - Akzent2" xfId="166" xr:uid="{00000000-0005-0000-0000-00003E000000}"/>
    <cellStyle name="60% - Akzent3" xfId="167" xr:uid="{00000000-0005-0000-0000-00003F000000}"/>
    <cellStyle name="60% - Akzent4" xfId="168" xr:uid="{00000000-0005-0000-0000-000040000000}"/>
    <cellStyle name="60% - Akzent5" xfId="169" xr:uid="{00000000-0005-0000-0000-000041000000}"/>
    <cellStyle name="60% - Akzent6" xfId="170" xr:uid="{00000000-0005-0000-0000-000042000000}"/>
    <cellStyle name="Akzent1 2" xfId="47" xr:uid="{00000000-0005-0000-0000-000043000000}"/>
    <cellStyle name="Akzent1 2 2" xfId="137" xr:uid="{00000000-0005-0000-0000-000044000000}"/>
    <cellStyle name="Akzent2 2" xfId="48" xr:uid="{00000000-0005-0000-0000-000045000000}"/>
    <cellStyle name="Akzent2 2 2" xfId="139" xr:uid="{00000000-0005-0000-0000-000046000000}"/>
    <cellStyle name="Akzent3 2" xfId="49" xr:uid="{00000000-0005-0000-0000-000047000000}"/>
    <cellStyle name="Akzent3 2 2" xfId="141" xr:uid="{00000000-0005-0000-0000-000048000000}"/>
    <cellStyle name="Akzent4 2" xfId="50" xr:uid="{00000000-0005-0000-0000-000049000000}"/>
    <cellStyle name="Akzent4 2 2" xfId="143" xr:uid="{00000000-0005-0000-0000-00004A000000}"/>
    <cellStyle name="Akzent5 2" xfId="51" xr:uid="{00000000-0005-0000-0000-00004B000000}"/>
    <cellStyle name="Akzent5 2 2" xfId="145" xr:uid="{00000000-0005-0000-0000-00004C000000}"/>
    <cellStyle name="Akzent6 2" xfId="52" xr:uid="{00000000-0005-0000-0000-00004D000000}"/>
    <cellStyle name="Akzent6 2 2" xfId="147" xr:uid="{00000000-0005-0000-0000-00004E000000}"/>
    <cellStyle name="Ausgabe 2" xfId="53" xr:uid="{00000000-0005-0000-0000-00004F000000}"/>
    <cellStyle name="Ausgabe 2 2" xfId="130" xr:uid="{00000000-0005-0000-0000-000050000000}"/>
    <cellStyle name="Berechnung 2" xfId="54" xr:uid="{00000000-0005-0000-0000-000051000000}"/>
    <cellStyle name="Berechnung 2 2" xfId="131" xr:uid="{00000000-0005-0000-0000-000052000000}"/>
    <cellStyle name="Comma [0]" xfId="55" xr:uid="{00000000-0005-0000-0000-000053000000}"/>
    <cellStyle name="Currency [0]" xfId="56" xr:uid="{00000000-0005-0000-0000-000054000000}"/>
    <cellStyle name="Datum" xfId="57" xr:uid="{00000000-0005-0000-0000-000055000000}"/>
    <cellStyle name="Datum [0]" xfId="58" xr:uid="{00000000-0005-0000-0000-000056000000}"/>
    <cellStyle name="Eingabe 2" xfId="59" xr:uid="{00000000-0005-0000-0000-000057000000}"/>
    <cellStyle name="Eingabe 2 2" xfId="129" xr:uid="{00000000-0005-0000-0000-000058000000}"/>
    <cellStyle name="Ergebnis 2" xfId="60" xr:uid="{00000000-0005-0000-0000-000059000000}"/>
    <cellStyle name="Ergebnis 2 2" xfId="136" xr:uid="{00000000-0005-0000-0000-00005A000000}"/>
    <cellStyle name="Erklärender Text 2" xfId="61" xr:uid="{00000000-0005-0000-0000-00005B000000}"/>
    <cellStyle name="Erklärender Text 2 2" xfId="135" xr:uid="{00000000-0005-0000-0000-00005C000000}"/>
    <cellStyle name="Euro" xfId="62" xr:uid="{00000000-0005-0000-0000-00005D000000}"/>
    <cellStyle name="Euro 2" xfId="111" xr:uid="{00000000-0005-0000-0000-00005E000000}"/>
    <cellStyle name="Fest" xfId="63" xr:uid="{00000000-0005-0000-0000-00005F000000}"/>
    <cellStyle name="Gut 2" xfId="64" xr:uid="{00000000-0005-0000-0000-000060000000}"/>
    <cellStyle name="Gut 2 2" xfId="126" xr:uid="{00000000-0005-0000-0000-000061000000}"/>
    <cellStyle name="Helv 08" xfId="65" xr:uid="{00000000-0005-0000-0000-000062000000}"/>
    <cellStyle name="Helv 12 fett" xfId="66" xr:uid="{00000000-0005-0000-0000-000063000000}"/>
    <cellStyle name="Helv 14 fett" xfId="67" xr:uid="{00000000-0005-0000-0000-000064000000}"/>
    <cellStyle name="Helv 18 fett" xfId="68" xr:uid="{00000000-0005-0000-0000-000065000000}"/>
    <cellStyle name="Komma" xfId="1" builtinId="3"/>
    <cellStyle name="Komma 2" xfId="69" xr:uid="{00000000-0005-0000-0000-000067000000}"/>
    <cellStyle name="Komma 2 2" xfId="151" xr:uid="{00000000-0005-0000-0000-000068000000}"/>
    <cellStyle name="Komma 3" xfId="70" xr:uid="{00000000-0005-0000-0000-000069000000}"/>
    <cellStyle name="Kopfzeile1" xfId="71" xr:uid="{00000000-0005-0000-0000-00006A000000}"/>
    <cellStyle name="Kopfzeile2" xfId="72" xr:uid="{00000000-0005-0000-0000-00006B000000}"/>
    <cellStyle name="Link" xfId="152" builtinId="8"/>
    <cellStyle name="Neutral 2" xfId="73" xr:uid="{00000000-0005-0000-0000-00006D000000}"/>
    <cellStyle name="Neutral 2 2" xfId="128" xr:uid="{00000000-0005-0000-0000-00006E000000}"/>
    <cellStyle name="Notiz 2" xfId="74" xr:uid="{00000000-0005-0000-0000-00006F000000}"/>
    <cellStyle name="Notiz 2 2" xfId="75" xr:uid="{00000000-0005-0000-0000-000070000000}"/>
    <cellStyle name="Notiz 2 3" xfId="76" xr:uid="{00000000-0005-0000-0000-000071000000}"/>
    <cellStyle name="Notiz 3" xfId="77" xr:uid="{00000000-0005-0000-0000-000072000000}"/>
    <cellStyle name="Notiz 4" xfId="78" xr:uid="{00000000-0005-0000-0000-000073000000}"/>
    <cellStyle name="Prozent 2" xfId="79" xr:uid="{00000000-0005-0000-0000-000074000000}"/>
    <cellStyle name="Prozent 2 2" xfId="112" xr:uid="{00000000-0005-0000-0000-000075000000}"/>
    <cellStyle name="Prozent 3" xfId="80" xr:uid="{00000000-0005-0000-0000-000076000000}"/>
    <cellStyle name="Prozent[1]" xfId="81" xr:uid="{00000000-0005-0000-0000-000077000000}"/>
    <cellStyle name="Prozent[2]" xfId="82" xr:uid="{00000000-0005-0000-0000-000078000000}"/>
    <cellStyle name="Schattiert" xfId="83" xr:uid="{00000000-0005-0000-0000-000079000000}"/>
    <cellStyle name="Schlecht 2" xfId="84" xr:uid="{00000000-0005-0000-0000-00007A000000}"/>
    <cellStyle name="Schlecht 2 2" xfId="127" xr:uid="{00000000-0005-0000-0000-00007B000000}"/>
    <cellStyle name="Standard" xfId="0" builtinId="0"/>
    <cellStyle name="Standard 2" xfId="85" xr:uid="{00000000-0005-0000-0000-00007D000000}"/>
    <cellStyle name="Standard 2 2" xfId="3" xr:uid="{00000000-0005-0000-0000-00007E000000}"/>
    <cellStyle name="Standard 2 2 2" xfId="119" xr:uid="{00000000-0005-0000-0000-00007F000000}"/>
    <cellStyle name="Standard 2 2 3" xfId="114" xr:uid="{00000000-0005-0000-0000-000080000000}"/>
    <cellStyle name="Standard 2 3" xfId="86" xr:uid="{00000000-0005-0000-0000-000081000000}"/>
    <cellStyle name="Standard 2 4" xfId="118" xr:uid="{00000000-0005-0000-0000-000082000000}"/>
    <cellStyle name="Standard 2 5" xfId="113" xr:uid="{00000000-0005-0000-0000-000083000000}"/>
    <cellStyle name="Standard 2_SLP-Verfahren" xfId="171" xr:uid="{00000000-0005-0000-0000-000084000000}"/>
    <cellStyle name="Standard 3" xfId="87" xr:uid="{00000000-0005-0000-0000-000085000000}"/>
    <cellStyle name="Standard 3 2" xfId="88" xr:uid="{00000000-0005-0000-0000-000086000000}"/>
    <cellStyle name="Standard 3 2 2" xfId="89" xr:uid="{00000000-0005-0000-0000-000087000000}"/>
    <cellStyle name="Standard 3 2 2 2" xfId="121" xr:uid="{00000000-0005-0000-0000-000088000000}"/>
    <cellStyle name="Standard 3 2_SLP-Verfahren" xfId="173" xr:uid="{00000000-0005-0000-0000-000089000000}"/>
    <cellStyle name="Standard 3 3" xfId="90" xr:uid="{00000000-0005-0000-0000-00008A000000}"/>
    <cellStyle name="Standard 3 3 2" xfId="120" xr:uid="{00000000-0005-0000-0000-00008B000000}"/>
    <cellStyle name="Standard 3 4" xfId="115" xr:uid="{00000000-0005-0000-0000-00008C000000}"/>
    <cellStyle name="Standard 3_SLP-Verfahren" xfId="172" xr:uid="{00000000-0005-0000-0000-00008D000000}"/>
    <cellStyle name="Standard 4" xfId="91" xr:uid="{00000000-0005-0000-0000-00008E000000}"/>
    <cellStyle name="Standard 4 2" xfId="92" xr:uid="{00000000-0005-0000-0000-00008F000000}"/>
    <cellStyle name="Standard 4 2 2" xfId="149" xr:uid="{00000000-0005-0000-0000-000090000000}"/>
    <cellStyle name="Standard 4_SLP-Verfahren" xfId="174" xr:uid="{00000000-0005-0000-0000-000091000000}"/>
    <cellStyle name="Standard 5" xfId="93" xr:uid="{00000000-0005-0000-0000-000092000000}"/>
    <cellStyle name="Standard 5 2" xfId="150" xr:uid="{00000000-0005-0000-0000-000093000000}"/>
    <cellStyle name="Standard 5 3" xfId="110" xr:uid="{00000000-0005-0000-0000-000094000000}"/>
    <cellStyle name="Standard 6" xfId="117" xr:uid="{00000000-0005-0000-0000-000095000000}"/>
    <cellStyle name="Summe" xfId="94" xr:uid="{00000000-0005-0000-0000-000096000000}"/>
    <cellStyle name="test1" xfId="95" xr:uid="{00000000-0005-0000-0000-000097000000}"/>
    <cellStyle name="Überschrift" xfId="2" builtinId="15" customBuiltin="1"/>
    <cellStyle name="Überschrift 1 2" xfId="96" xr:uid="{00000000-0005-0000-0000-000099000000}"/>
    <cellStyle name="Überschrift 1 3" xfId="97" xr:uid="{00000000-0005-0000-0000-00009A000000}"/>
    <cellStyle name="Überschrift 1 3 2" xfId="123" xr:uid="{00000000-0005-0000-0000-00009B000000}"/>
    <cellStyle name="Überschrift 2 2" xfId="98" xr:uid="{00000000-0005-0000-0000-00009C000000}"/>
    <cellStyle name="Überschrift 2 2 2" xfId="122" xr:uid="{00000000-0005-0000-0000-00009D000000}"/>
    <cellStyle name="Überschrift 2 2 3" xfId="116" xr:uid="{00000000-0005-0000-0000-00009E000000}"/>
    <cellStyle name="Überschrift 2 2_SLP-Verfahren" xfId="175" xr:uid="{00000000-0005-0000-0000-00009F000000}"/>
    <cellStyle name="Überschrift 2 3" xfId="99" xr:uid="{00000000-0005-0000-0000-0000A0000000}"/>
    <cellStyle name="Überschrift 3 2" xfId="100" xr:uid="{00000000-0005-0000-0000-0000A1000000}"/>
    <cellStyle name="Überschrift 3 2 2" xfId="124" xr:uid="{00000000-0005-0000-0000-0000A2000000}"/>
    <cellStyle name="Überschrift 4 2" xfId="101" xr:uid="{00000000-0005-0000-0000-0000A3000000}"/>
    <cellStyle name="Überschrift 4 3" xfId="102" xr:uid="{00000000-0005-0000-0000-0000A4000000}"/>
    <cellStyle name="Überschrift 4 3 2" xfId="125" xr:uid="{00000000-0005-0000-0000-0000A5000000}"/>
    <cellStyle name="Überschrift 5" xfId="103" xr:uid="{00000000-0005-0000-0000-0000A6000000}"/>
    <cellStyle name="Undefiniert" xfId="104" xr:uid="{00000000-0005-0000-0000-0000A7000000}"/>
    <cellStyle name="verborgen" xfId="105" xr:uid="{00000000-0005-0000-0000-0000A8000000}"/>
    <cellStyle name="Verknüpfte Zelle 2" xfId="106" xr:uid="{00000000-0005-0000-0000-0000A9000000}"/>
    <cellStyle name="Verknüpfte Zelle 2 2" xfId="132" xr:uid="{00000000-0005-0000-0000-0000AA000000}"/>
    <cellStyle name="Whrung" xfId="107" xr:uid="{00000000-0005-0000-0000-0000AB000000}"/>
    <cellStyle name="Warnender Text 2" xfId="108" xr:uid="{00000000-0005-0000-0000-0000AC000000}"/>
    <cellStyle name="Warnender Text 2 2" xfId="134" xr:uid="{00000000-0005-0000-0000-0000AD000000}"/>
    <cellStyle name="Zelle überprüfen 2" xfId="109" xr:uid="{00000000-0005-0000-0000-0000AE000000}"/>
    <cellStyle name="Zelle überprüfen 2 2" xfId="133" xr:uid="{00000000-0005-0000-0000-0000AF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1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42917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42917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669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484</v>
      </c>
      <c r="D11" s="331" t="s">
        <v>675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47574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672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673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NCHN007009650000</v>
      </c>
      <c r="E28" s="38"/>
      <c r="F28" s="11"/>
      <c r="G28" s="2"/>
    </row>
    <row r="29" spans="1:15">
      <c r="B29" s="15"/>
      <c r="C29" s="22" t="s">
        <v>395</v>
      </c>
      <c r="D29" s="45" t="s">
        <v>676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Goch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NCHN007009650000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9870096500004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42917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430</v>
      </c>
      <c r="D15" s="42" t="s">
        <v>336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9" t="s">
        <v>677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9:D62">
    <cfRule type="expression" dxfId="55" priority="17">
      <formula>IF(CELL("Zeile",D49)&lt;$D$46+CELL("Zeile",$D$48),1,0)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E26" sqref="E2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Goch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NCHN007009650000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9870096500004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42917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Wetterstation Kleve WMO-ID: 10402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84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70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500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678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10402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141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Kleve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10402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523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Goch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NCHN007009650000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9870096500004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42917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84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70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141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523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5" zoomScaleNormal="85" workbookViewId="0">
      <selection activeCell="B26" sqref="B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Goch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NCHN007009650000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9870096500004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42917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493</v>
      </c>
      <c r="D10" s="133" t="s">
        <v>146</v>
      </c>
      <c r="E10" s="272" t="s">
        <v>507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246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25" si="0">$D$6</f>
        <v>NCHN007009650000</v>
      </c>
      <c r="D12" s="62" t="s">
        <v>246</v>
      </c>
      <c r="E12" s="164" t="s">
        <v>24</v>
      </c>
      <c r="F12" s="296" t="str">
        <f>VLOOKUP($E12,'BDEW-Standard'!$B$3:$M$158,F$9,0)</f>
        <v>N14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6.4760499999999999E-2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0.94490761186795624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NCHN007009650000</v>
      </c>
      <c r="D13" s="62" t="s">
        <v>246</v>
      </c>
      <c r="E13" s="164" t="s">
        <v>32</v>
      </c>
      <c r="F13" s="296" t="str">
        <f>VLOOKUP($E13,'BDEW-Standard'!$B$3:$M$158,F$9,0)</f>
        <v>N24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8.4524100000000005E-2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1.0034007991768874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NCHN007009650000</v>
      </c>
      <c r="D14" s="62" t="s">
        <v>246</v>
      </c>
      <c r="E14" s="164" t="s">
        <v>657</v>
      </c>
      <c r="F14" s="296" t="str">
        <f>VLOOKUP($E14,'BDEW-Standard'!$B$3:$M$158,F$9,0)</f>
        <v>HD4</v>
      </c>
      <c r="H14" s="273">
        <f>ROUND(VLOOKUP($E14,'BDEW-Standard'!$B$3:$M$158,H$9,0),7)</f>
        <v>3.0084346000000002</v>
      </c>
      <c r="I14" s="273">
        <f>ROUND(VLOOKUP($E14,'BDEW-Standard'!$B$3:$M$158,I$9,0),7)</f>
        <v>-36.607845300000001</v>
      </c>
      <c r="J14" s="273">
        <f>ROUND(VLOOKUP($E14,'BDEW-Standard'!$B$3:$M$158,J$9,0),7)</f>
        <v>7.3211870000000001</v>
      </c>
      <c r="K14" s="273">
        <f>ROUND(VLOOKUP($E14,'BDEW-Standard'!$B$3:$M$158,K$9,0),7)</f>
        <v>0.15496599999999999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0.97302438504000599</v>
      </c>
      <c r="R14" s="274">
        <f>ROUND(VLOOKUP(MID($E14,4,3),'Wochentag F(WT)'!$B$7:$J$22,R$9,0),4)</f>
        <v>1.03</v>
      </c>
      <c r="S14" s="274">
        <f>ROUND(VLOOKUP(MID($E14,4,3),'Wochentag F(WT)'!$B$7:$J$22,S$9,0),4)</f>
        <v>1.03</v>
      </c>
      <c r="T14" s="274">
        <f>ROUND(VLOOKUP(MID($E14,4,3),'Wochentag F(WT)'!$B$7:$J$22,T$9,0),4)</f>
        <v>1.02</v>
      </c>
      <c r="U14" s="274">
        <f>ROUND(VLOOKUP(MID($E14,4,3),'Wochentag F(WT)'!$B$7:$J$22,U$9,0),4)</f>
        <v>1.03</v>
      </c>
      <c r="V14" s="274">
        <f>ROUND(VLOOKUP(MID($E14,4,3),'Wochentag F(WT)'!$B$7:$J$22,V$9,0),4)</f>
        <v>1.01</v>
      </c>
      <c r="W14" s="274">
        <f>ROUND(VLOOKUP(MID($E14,4,3),'Wochentag F(WT)'!$B$7:$J$22,W$9,0),4)</f>
        <v>0.93</v>
      </c>
      <c r="X14" s="275">
        <f t="shared" si="2"/>
        <v>0.95000000000000018</v>
      </c>
      <c r="Y14" s="292"/>
      <c r="Z14" s="210"/>
    </row>
    <row r="15" spans="2:26" s="142" customFormat="1">
      <c r="B15" s="143">
        <v>4</v>
      </c>
      <c r="C15" s="144" t="str">
        <f t="shared" si="0"/>
        <v>NCHN007009650000</v>
      </c>
      <c r="D15" s="62" t="s">
        <v>246</v>
      </c>
      <c r="E15" s="164" t="s">
        <v>658</v>
      </c>
      <c r="F15" s="296" t="str">
        <f>VLOOKUP($E15,'BDEW-Standard'!$B$3:$M$158,F$9,0)</f>
        <v>HA4</v>
      </c>
      <c r="H15" s="273">
        <f>ROUND(VLOOKUP($E15,'BDEW-Standard'!$B$3:$M$158,H$9,0),7)</f>
        <v>4.0196902000000003</v>
      </c>
      <c r="I15" s="273">
        <f>ROUND(VLOOKUP($E15,'BDEW-Standard'!$B$3:$M$158,I$9,0),7)</f>
        <v>-37.828203700000003</v>
      </c>
      <c r="J15" s="273">
        <f>ROUND(VLOOKUP($E15,'BDEW-Standard'!$B$3:$M$158,J$9,0),7)</f>
        <v>8.1593368999999996</v>
      </c>
      <c r="K15" s="273">
        <f>ROUND(VLOOKUP($E15,'BDEW-Standard'!$B$3:$M$158,K$9,0),7)</f>
        <v>4.72845E-2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0.86486713303260787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NCHN007009650000</v>
      </c>
      <c r="D16" s="62" t="s">
        <v>246</v>
      </c>
      <c r="E16" s="164" t="s">
        <v>659</v>
      </c>
      <c r="F16" s="296" t="str">
        <f>VLOOKUP($E16,'BDEW-Standard'!$B$3:$M$158,F$9,0)</f>
        <v>MK4</v>
      </c>
      <c r="H16" s="273">
        <f>ROUND(VLOOKUP($E16,'BDEW-Standard'!$B$3:$M$158,H$9,0),7)</f>
        <v>3.1177248</v>
      </c>
      <c r="I16" s="273">
        <f>ROUND(VLOOKUP($E16,'BDEW-Standard'!$B$3:$M$158,I$9,0),7)</f>
        <v>-35.871506199999999</v>
      </c>
      <c r="J16" s="273">
        <f>ROUND(VLOOKUP($E16,'BDEW-Standard'!$B$3:$M$158,J$9,0),7)</f>
        <v>7.5186828999999999</v>
      </c>
      <c r="K16" s="273">
        <f>ROUND(VLOOKUP($E16,'BDEW-Standard'!$B$3:$M$158,K$9,0),7)</f>
        <v>3.4330100000000002E-2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0.9622064996731321</v>
      </c>
      <c r="R16" s="274">
        <f>ROUND(VLOOKUP(MID($E16,4,3),'Wochentag F(WT)'!$B$7:$J$22,R$9,0),4)</f>
        <v>1.0699000000000001</v>
      </c>
      <c r="S16" s="274">
        <f>ROUND(VLOOKUP(MID($E16,4,3),'Wochentag F(WT)'!$B$7:$J$22,S$9,0),4)</f>
        <v>1.0365</v>
      </c>
      <c r="T16" s="274">
        <f>ROUND(VLOOKUP(MID($E16,4,3),'Wochentag F(WT)'!$B$7:$J$22,T$9,0),4)</f>
        <v>0.99329999999999996</v>
      </c>
      <c r="U16" s="274">
        <f>ROUND(VLOOKUP(MID($E16,4,3),'Wochentag F(WT)'!$B$7:$J$22,U$9,0),4)</f>
        <v>0.99480000000000002</v>
      </c>
      <c r="V16" s="274">
        <f>ROUND(VLOOKUP(MID($E16,4,3),'Wochentag F(WT)'!$B$7:$J$22,V$9,0),4)</f>
        <v>1.0659000000000001</v>
      </c>
      <c r="W16" s="274">
        <f>ROUND(VLOOKUP(MID($E16,4,3),'Wochentag F(WT)'!$B$7:$J$22,W$9,0),4)</f>
        <v>0.93620000000000003</v>
      </c>
      <c r="X16" s="275">
        <f t="shared" si="2"/>
        <v>0.90339999999999954</v>
      </c>
      <c r="Y16" s="292"/>
      <c r="Z16" s="210"/>
    </row>
    <row r="17" spans="2:26" s="142" customFormat="1">
      <c r="B17" s="143">
        <v>6</v>
      </c>
      <c r="C17" s="144" t="str">
        <f t="shared" si="0"/>
        <v>NCHN007009650000</v>
      </c>
      <c r="D17" s="62" t="s">
        <v>246</v>
      </c>
      <c r="E17" s="164" t="s">
        <v>660</v>
      </c>
      <c r="F17" s="296" t="str">
        <f>VLOOKUP($E17,'BDEW-Standard'!$B$3:$M$158,F$9,0)</f>
        <v>BD4</v>
      </c>
      <c r="H17" s="273">
        <f>ROUND(VLOOKUP($E17,'BDEW-Standard'!$B$3:$M$158,H$9,0),7)</f>
        <v>3.75</v>
      </c>
      <c r="I17" s="273">
        <f>ROUND(VLOOKUP($E17,'BDEW-Standard'!$B$3:$M$158,I$9,0),7)</f>
        <v>-37.5</v>
      </c>
      <c r="J17" s="273">
        <f>ROUND(VLOOKUP($E17,'BDEW-Standard'!$B$3:$M$158,J$9,0),7)</f>
        <v>6.8</v>
      </c>
      <c r="K17" s="273">
        <f>ROUND(VLOOKUP($E17,'BDEW-Standard'!$B$3:$M$158,K$9,0),7)</f>
        <v>6.0911300000000002E-2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1.0126136468627658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2"/>
      <c r="Z17" s="210"/>
    </row>
    <row r="18" spans="2:26" s="142" customFormat="1">
      <c r="B18" s="143">
        <v>7</v>
      </c>
      <c r="C18" s="144" t="str">
        <f t="shared" si="0"/>
        <v>NCHN007009650000</v>
      </c>
      <c r="D18" s="62" t="s">
        <v>246</v>
      </c>
      <c r="E18" s="164" t="s">
        <v>661</v>
      </c>
      <c r="F18" s="296" t="str">
        <f>VLOOKUP($E18,'BDEW-Standard'!$B$3:$M$158,F$9,0)</f>
        <v>BH4</v>
      </c>
      <c r="H18" s="273">
        <f>ROUND(VLOOKUP($E18,'BDEW-Standard'!$B$3:$M$158,H$9,0),7)</f>
        <v>2.4595180999999999</v>
      </c>
      <c r="I18" s="273">
        <f>ROUND(VLOOKUP($E18,'BDEW-Standard'!$B$3:$M$158,I$9,0),7)</f>
        <v>-35.253212400000002</v>
      </c>
      <c r="J18" s="273">
        <f>ROUND(VLOOKUP($E18,'BDEW-Standard'!$B$3:$M$158,J$9,0),7)</f>
        <v>6.0587001000000003</v>
      </c>
      <c r="K18" s="273">
        <f>ROUND(VLOOKUP($E18,'BDEW-Standard'!$B$3:$M$158,K$9,0),7)</f>
        <v>0.16473699999999999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1.043802057143173</v>
      </c>
      <c r="R18" s="274">
        <f>ROUND(VLOOKUP(MID($E18,4,3),'Wochentag F(WT)'!$B$7:$J$22,R$9,0),4)</f>
        <v>0.97670000000000001</v>
      </c>
      <c r="S18" s="274">
        <f>ROUND(VLOOKUP(MID($E18,4,3),'Wochentag F(WT)'!$B$7:$J$22,S$9,0),4)</f>
        <v>1.0388999999999999</v>
      </c>
      <c r="T18" s="274">
        <f>ROUND(VLOOKUP(MID($E18,4,3),'Wochentag F(WT)'!$B$7:$J$22,T$9,0),4)</f>
        <v>1.0027999999999999</v>
      </c>
      <c r="U18" s="274">
        <f>ROUND(VLOOKUP(MID($E18,4,3),'Wochentag F(WT)'!$B$7:$J$22,U$9,0),4)</f>
        <v>1.0162</v>
      </c>
      <c r="V18" s="274">
        <f>ROUND(VLOOKUP(MID($E18,4,3),'Wochentag F(WT)'!$B$7:$J$22,V$9,0),4)</f>
        <v>1.0024</v>
      </c>
      <c r="W18" s="274">
        <f>ROUND(VLOOKUP(MID($E18,4,3),'Wochentag F(WT)'!$B$7:$J$22,W$9,0),4)</f>
        <v>1.0043</v>
      </c>
      <c r="X18" s="275">
        <f t="shared" si="2"/>
        <v>0.95870000000000122</v>
      </c>
      <c r="Y18" s="292"/>
      <c r="Z18" s="210"/>
    </row>
    <row r="19" spans="2:26" s="142" customFormat="1">
      <c r="B19" s="143">
        <v>8</v>
      </c>
      <c r="C19" s="144" t="str">
        <f t="shared" si="0"/>
        <v>NCHN007009650000</v>
      </c>
      <c r="D19" s="62" t="s">
        <v>246</v>
      </c>
      <c r="E19" s="164" t="s">
        <v>662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NCHN007009650000</v>
      </c>
      <c r="D20" s="62" t="s">
        <v>246</v>
      </c>
      <c r="E20" s="164" t="s">
        <v>664</v>
      </c>
      <c r="F20" s="296" t="str">
        <f>VLOOKUP($E20,'BDEW-Standard'!$B$3:$M$158,F$9,0)</f>
        <v>WA4</v>
      </c>
      <c r="H20" s="273">
        <f>ROUND(VLOOKUP($E20,'BDEW-Standard'!$B$3:$M$158,H$9,0),7)</f>
        <v>1.0535874999999999</v>
      </c>
      <c r="I20" s="273">
        <f>ROUND(VLOOKUP($E20,'BDEW-Standard'!$B$3:$M$158,I$9,0),7)</f>
        <v>-35.299999999999997</v>
      </c>
      <c r="J20" s="273">
        <f>ROUND(VLOOKUP($E20,'BDEW-Standard'!$B$3:$M$158,J$9,0),7)</f>
        <v>4.8662747</v>
      </c>
      <c r="K20" s="273">
        <f>ROUND(VLOOKUP($E20,'BDEW-Standard'!$B$3:$M$158,K$9,0),7)</f>
        <v>0.68110420000000005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1.0844348950990992</v>
      </c>
      <c r="R20" s="274">
        <f>ROUND(VLOOKUP(MID($E20,4,3),'Wochentag F(WT)'!$B$7:$J$22,R$9,0),4)</f>
        <v>1.2457</v>
      </c>
      <c r="S20" s="274">
        <f>ROUND(VLOOKUP(MID($E20,4,3),'Wochentag F(WT)'!$B$7:$J$22,S$9,0),4)</f>
        <v>1.2615000000000001</v>
      </c>
      <c r="T20" s="274">
        <f>ROUND(VLOOKUP(MID($E20,4,3),'Wochentag F(WT)'!$B$7:$J$22,T$9,0),4)</f>
        <v>1.2706999999999999</v>
      </c>
      <c r="U20" s="274">
        <f>ROUND(VLOOKUP(MID($E20,4,3),'Wochentag F(WT)'!$B$7:$J$22,U$9,0),4)</f>
        <v>1.2430000000000001</v>
      </c>
      <c r="V20" s="274">
        <f>ROUND(VLOOKUP(MID($E20,4,3),'Wochentag F(WT)'!$B$7:$J$22,V$9,0),4)</f>
        <v>1.1275999999999999</v>
      </c>
      <c r="W20" s="274">
        <f>ROUND(VLOOKUP(MID($E20,4,3),'Wochentag F(WT)'!$B$7:$J$22,W$9,0),4)</f>
        <v>0.38769999999999999</v>
      </c>
      <c r="X20" s="275">
        <f t="shared" si="2"/>
        <v>0.46379999999999999</v>
      </c>
      <c r="Y20" s="292"/>
      <c r="Z20" s="210"/>
    </row>
    <row r="21" spans="2:26" s="142" customFormat="1">
      <c r="B21" s="143">
        <v>10</v>
      </c>
      <c r="C21" s="144" t="str">
        <f t="shared" si="0"/>
        <v>NCHN007009650000</v>
      </c>
      <c r="D21" s="62" t="s">
        <v>246</v>
      </c>
      <c r="E21" s="164" t="s">
        <v>665</v>
      </c>
      <c r="F21" s="296" t="str">
        <f>VLOOKUP($E21,'BDEW-Standard'!$B$3:$M$158,F$9,0)</f>
        <v>GB4</v>
      </c>
      <c r="H21" s="273">
        <f>ROUND(VLOOKUP($E21,'BDEW-Standard'!$B$3:$M$158,H$9,0),7)</f>
        <v>3.6017736</v>
      </c>
      <c r="I21" s="273">
        <f>ROUND(VLOOKUP($E21,'BDEW-Standard'!$B$3:$M$158,I$9,0),7)</f>
        <v>-37.882536799999997</v>
      </c>
      <c r="J21" s="273">
        <f>ROUND(VLOOKUP($E21,'BDEW-Standard'!$B$3:$M$158,J$9,0),7)</f>
        <v>6.9836070000000001</v>
      </c>
      <c r="K21" s="273">
        <f>ROUND(VLOOKUP($E21,'BDEW-Standard'!$B$3:$M$158,K$9,0),7)</f>
        <v>5.4826199999999999E-2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0.90239375975311864</v>
      </c>
      <c r="R21" s="274">
        <f>ROUND(VLOOKUP(MID($E21,4,3),'Wochentag F(WT)'!$B$7:$J$22,R$9,0),4)</f>
        <v>0.98970000000000002</v>
      </c>
      <c r="S21" s="274">
        <f>ROUND(VLOOKUP(MID($E21,4,3),'Wochentag F(WT)'!$B$7:$J$22,S$9,0),4)</f>
        <v>0.9627</v>
      </c>
      <c r="T21" s="274">
        <f>ROUND(VLOOKUP(MID($E21,4,3),'Wochentag F(WT)'!$B$7:$J$22,T$9,0),4)</f>
        <v>1.0507</v>
      </c>
      <c r="U21" s="274">
        <f>ROUND(VLOOKUP(MID($E21,4,3),'Wochentag F(WT)'!$B$7:$J$22,U$9,0),4)</f>
        <v>1.0551999999999999</v>
      </c>
      <c r="V21" s="274">
        <f>ROUND(VLOOKUP(MID($E21,4,3),'Wochentag F(WT)'!$B$7:$J$22,V$9,0),4)</f>
        <v>1.0297000000000001</v>
      </c>
      <c r="W21" s="274">
        <f>ROUND(VLOOKUP(MID($E21,4,3),'Wochentag F(WT)'!$B$7:$J$22,W$9,0),4)</f>
        <v>0.97670000000000001</v>
      </c>
      <c r="X21" s="275">
        <f t="shared" si="2"/>
        <v>0.9352999999999998</v>
      </c>
      <c r="Y21" s="292"/>
      <c r="Z21" s="210"/>
    </row>
    <row r="22" spans="2:26" s="142" customFormat="1">
      <c r="B22" s="143">
        <v>11</v>
      </c>
      <c r="C22" s="144" t="str">
        <f t="shared" si="0"/>
        <v>NCHN007009650000</v>
      </c>
      <c r="D22" s="62" t="s">
        <v>246</v>
      </c>
      <c r="E22" s="164" t="s">
        <v>666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NCHN007009650000</v>
      </c>
      <c r="D23" s="62" t="s">
        <v>246</v>
      </c>
      <c r="E23" s="164" t="s">
        <v>667</v>
      </c>
      <c r="F23" s="296" t="str">
        <f>VLOOKUP($E23,'BDEW-Standard'!$B$3:$M$158,F$9,0)</f>
        <v>MF4</v>
      </c>
      <c r="H23" s="273">
        <f>ROUND(VLOOKUP($E23,'BDEW-Standard'!$B$3:$M$158,H$9,0),7)</f>
        <v>2.5187775000000001</v>
      </c>
      <c r="I23" s="273">
        <f>ROUND(VLOOKUP($E23,'BDEW-Standard'!$B$3:$M$158,I$9,0),7)</f>
        <v>-35.033375399999997</v>
      </c>
      <c r="J23" s="273">
        <f>ROUND(VLOOKUP($E23,'BDEW-Standard'!$B$3:$M$158,J$9,0),7)</f>
        <v>6.2240634000000004</v>
      </c>
      <c r="K23" s="273">
        <f>ROUND(VLOOKUP($E23,'BDEW-Standard'!$B$3:$M$158,K$9,0),7)</f>
        <v>0.10107820000000001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1.0146273685996503</v>
      </c>
      <c r="R23" s="274">
        <f>ROUND(VLOOKUP(MID($E23,4,3),'Wochentag F(WT)'!$B$7:$J$22,R$9,0),4)</f>
        <v>1.0354000000000001</v>
      </c>
      <c r="S23" s="274">
        <f>ROUND(VLOOKUP(MID($E23,4,3),'Wochentag F(WT)'!$B$7:$J$22,S$9,0),4)</f>
        <v>1.0523</v>
      </c>
      <c r="T23" s="274">
        <f>ROUND(VLOOKUP(MID($E23,4,3),'Wochentag F(WT)'!$B$7:$J$22,T$9,0),4)</f>
        <v>1.0448999999999999</v>
      </c>
      <c r="U23" s="274">
        <f>ROUND(VLOOKUP(MID($E23,4,3),'Wochentag F(WT)'!$B$7:$J$22,U$9,0),4)</f>
        <v>1.0494000000000001</v>
      </c>
      <c r="V23" s="274">
        <f>ROUND(VLOOKUP(MID($E23,4,3),'Wochentag F(WT)'!$B$7:$J$22,V$9,0),4)</f>
        <v>0.98850000000000005</v>
      </c>
      <c r="W23" s="274">
        <f>ROUND(VLOOKUP(MID($E23,4,3),'Wochentag F(WT)'!$B$7:$J$22,W$9,0),4)</f>
        <v>0.88600000000000001</v>
      </c>
      <c r="X23" s="275">
        <f t="shared" si="2"/>
        <v>0.94349999999999934</v>
      </c>
      <c r="Y23" s="292"/>
      <c r="Z23" s="210"/>
    </row>
    <row r="24" spans="2:26" s="142" customFormat="1">
      <c r="B24" s="143">
        <v>13</v>
      </c>
      <c r="C24" s="144" t="str">
        <f t="shared" si="0"/>
        <v>NCHN007009650000</v>
      </c>
      <c r="D24" s="62" t="s">
        <v>246</v>
      </c>
      <c r="E24" s="164" t="s">
        <v>668</v>
      </c>
      <c r="F24" s="296" t="str">
        <f>VLOOKUP($E24,'BDEW-Standard'!$B$3:$M$158,F$9,0)</f>
        <v>KO4</v>
      </c>
      <c r="H24" s="273">
        <f>ROUND(VLOOKUP($E24,'BDEW-Standard'!$B$3:$M$158,H$9,0),7)</f>
        <v>3.4428942999999999</v>
      </c>
      <c r="I24" s="273">
        <f>ROUND(VLOOKUP($E24,'BDEW-Standard'!$B$3:$M$158,I$9,0),7)</f>
        <v>-36.659050399999998</v>
      </c>
      <c r="J24" s="273">
        <f>ROUND(VLOOKUP($E24,'BDEW-Standard'!$B$3:$M$158,J$9,0),7)</f>
        <v>7.6083226000000002</v>
      </c>
      <c r="K24" s="273">
        <f>ROUND(VLOOKUP($E24,'BDEW-Standard'!$B$3:$M$158,K$9,0),7)</f>
        <v>7.4685000000000001E-2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0.97768382110526542</v>
      </c>
      <c r="R24" s="274">
        <f>ROUND(VLOOKUP(MID($E24,4,3),'Wochentag F(WT)'!$B$7:$J$22,R$9,0),4)</f>
        <v>1.0354000000000001</v>
      </c>
      <c r="S24" s="274">
        <f>ROUND(VLOOKUP(MID($E24,4,3),'Wochentag F(WT)'!$B$7:$J$22,S$9,0),4)</f>
        <v>1.0523</v>
      </c>
      <c r="T24" s="274">
        <f>ROUND(VLOOKUP(MID($E24,4,3),'Wochentag F(WT)'!$B$7:$J$22,T$9,0),4)</f>
        <v>1.0448999999999999</v>
      </c>
      <c r="U24" s="274">
        <f>ROUND(VLOOKUP(MID($E24,4,3),'Wochentag F(WT)'!$B$7:$J$22,U$9,0),4)</f>
        <v>1.0494000000000001</v>
      </c>
      <c r="V24" s="274">
        <f>ROUND(VLOOKUP(MID($E24,4,3),'Wochentag F(WT)'!$B$7:$J$22,V$9,0),4)</f>
        <v>0.98850000000000005</v>
      </c>
      <c r="W24" s="274">
        <f>ROUND(VLOOKUP(MID($E24,4,3),'Wochentag F(WT)'!$B$7:$J$22,W$9,0),4)</f>
        <v>0.88600000000000001</v>
      </c>
      <c r="X24" s="275">
        <f t="shared" si="2"/>
        <v>0.94349999999999934</v>
      </c>
      <c r="Y24" s="292"/>
      <c r="Z24" s="210"/>
    </row>
    <row r="25" spans="2:26" s="142" customFormat="1">
      <c r="B25" s="143">
        <v>14</v>
      </c>
      <c r="C25" s="144" t="str">
        <f t="shared" si="0"/>
        <v>NCHN007009650000</v>
      </c>
      <c r="D25" s="62" t="s">
        <v>246</v>
      </c>
      <c r="E25" s="164" t="s">
        <v>663</v>
      </c>
      <c r="F25" s="296" t="str">
        <f>VLOOKUP($E25,'BDEW-Standard'!$B$3:$M$158,F$9,0)</f>
        <v>BA4</v>
      </c>
      <c r="H25" s="273">
        <f>ROUND(VLOOKUP($E25,'BDEW-Standard'!$B$3:$M$158,H$9,0),7)</f>
        <v>0.93158890000000005</v>
      </c>
      <c r="I25" s="273">
        <f>ROUND(VLOOKUP($E25,'BDEW-Standard'!$B$3:$M$158,I$9,0),7)</f>
        <v>-33.35</v>
      </c>
      <c r="J25" s="273">
        <f>ROUND(VLOOKUP($E25,'BDEW-Standard'!$B$3:$M$158,J$9,0),7)</f>
        <v>5.7212303000000002</v>
      </c>
      <c r="K25" s="273">
        <f>ROUND(VLOOKUP($E25,'BDEW-Standard'!$B$3:$M$158,K$9,0),7)</f>
        <v>0.66564939999999995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1.0766391850538448</v>
      </c>
      <c r="R25" s="274">
        <f>ROUND(VLOOKUP(MID($E25,4,3),'Wochentag F(WT)'!$B$7:$J$22,R$9,0),4)</f>
        <v>1.0848</v>
      </c>
      <c r="S25" s="274">
        <f>ROUND(VLOOKUP(MID($E25,4,3),'Wochentag F(WT)'!$B$7:$J$22,S$9,0),4)</f>
        <v>1.1211</v>
      </c>
      <c r="T25" s="274">
        <f>ROUND(VLOOKUP(MID($E25,4,3),'Wochentag F(WT)'!$B$7:$J$22,T$9,0),4)</f>
        <v>1.0769</v>
      </c>
      <c r="U25" s="274">
        <f>ROUND(VLOOKUP(MID($E25,4,3),'Wochentag F(WT)'!$B$7:$J$22,U$9,0),4)</f>
        <v>1.1353</v>
      </c>
      <c r="V25" s="274">
        <f>ROUND(VLOOKUP(MID($E25,4,3),'Wochentag F(WT)'!$B$7:$J$22,V$9,0),4)</f>
        <v>1.1402000000000001</v>
      </c>
      <c r="W25" s="274">
        <f>ROUND(VLOOKUP(MID($E25,4,3),'Wochentag F(WT)'!$B$7:$J$22,W$9,0),4)</f>
        <v>0.48520000000000002</v>
      </c>
      <c r="X25" s="275">
        <f t="shared" si="2"/>
        <v>0.95650000000000013</v>
      </c>
      <c r="Y25" s="292"/>
      <c r="Z25" s="210"/>
    </row>
    <row r="26" spans="2:26" s="142" customFormat="1">
      <c r="B26" s="143"/>
      <c r="C26" s="144"/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/>
      <c r="C27" s="144"/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/>
      <c r="C28" s="144"/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/>
      <c r="C29" s="144"/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/>
      <c r="C30" s="144"/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/>
      <c r="C31" s="144"/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/>
      <c r="C32" s="144"/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/>
      <c r="C33" s="144"/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/>
      <c r="C34" s="144"/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/>
      <c r="C35" s="144"/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/>
      <c r="C36" s="144"/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/>
      <c r="C37" s="144"/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/>
      <c r="C38" s="144"/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/>
      <c r="C39" s="144"/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/>
      <c r="C40" s="144"/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/>
      <c r="C41" s="144"/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5 Q12:X25 F12:P16 F18:P18 F17:H17 J17:P17 F20:P25 F19:H19 J19:P19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AC2" sqref="AC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Goch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NCHN007009650000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9870096500004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42917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Michael Baumann</cp:lastModifiedBy>
  <cp:lastPrinted>2015-03-20T22:59:10Z</cp:lastPrinted>
  <dcterms:created xsi:type="dcterms:W3CDTF">2015-01-15T05:25:41Z</dcterms:created>
  <dcterms:modified xsi:type="dcterms:W3CDTF">2020-09-24T10:09:58Z</dcterms:modified>
</cp:coreProperties>
</file>